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1"/>
  </bookViews>
  <sheets>
    <sheet name="hónap" sheetId="1" r:id="rId1"/>
    <sheet name="Összesen" sheetId="2" r:id="rId2"/>
  </sheets>
  <definedNames>
    <definedName name="_xlnm.Print_Titles" localSheetId="0">'hónap'!$1:$3</definedName>
    <definedName name="_xlnm.Print_Area" localSheetId="0">'hónap'!$A$1:$O$56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3" authorId="0">
      <text>
        <r>
          <rPr>
            <b/>
            <sz val="9"/>
            <rFont val="Segoe UI"/>
            <family val="2"/>
          </rPr>
          <t>naptári napok száma</t>
        </r>
        <r>
          <rPr>
            <sz val="9"/>
            <rFont val="Segoe UI"/>
            <family val="2"/>
          </rPr>
          <t xml:space="preserve">
</t>
        </r>
      </text>
    </comment>
    <comment ref="M50" authorId="0">
      <text>
        <r>
          <rPr>
            <b/>
            <sz val="9"/>
            <rFont val="Segoe UI"/>
            <family val="2"/>
          </rPr>
          <t>Egyeznie kell a KENYSZI-vel! 
(Adatszolgáltatói igénybevételi riport, havi időbontás)</t>
        </r>
        <r>
          <rPr>
            <sz val="9"/>
            <rFont val="Segoe UI"/>
            <family val="2"/>
          </rPr>
          <t xml:space="preserve">
</t>
        </r>
      </text>
    </comment>
    <comment ref="A56" authorId="0">
      <text>
        <r>
          <rPr>
            <b/>
            <sz val="9"/>
            <rFont val="Segoe UI"/>
            <family val="0"/>
          </rPr>
          <t>Minden hónapban be kell írni az aktuálisat, hogy jól számoljon!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<sst xmlns="http://schemas.openxmlformats.org/spreadsheetml/2006/main" count="153" uniqueCount="80">
  <si>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</si>
  <si>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</si>
  <si>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</si>
  <si>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</si>
  <si>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</si>
  <si>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</si>
  <si>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</si>
  <si>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</si>
  <si>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</si>
  <si>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</si>
  <si>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</si>
  <si>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</si>
  <si>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Ellátott</t>
  </si>
  <si>
    <t>Gondozó neve</t>
  </si>
  <si>
    <t>nyilvántartási száma</t>
  </si>
  <si>
    <t>Neve</t>
  </si>
  <si>
    <t>1.</t>
  </si>
  <si>
    <t>4.</t>
  </si>
  <si>
    <t>szolgálat vezetőjének aláírása</t>
  </si>
  <si>
    <t>Megkeresés</t>
  </si>
  <si>
    <t>Tanácsadás</t>
  </si>
  <si>
    <t>Esetkezelés</t>
  </si>
  <si>
    <t>Gondozás, Mentális gondozás</t>
  </si>
  <si>
    <t>Készség- fejlesztés</t>
  </si>
  <si>
    <t xml:space="preserve">Mindösszesen: </t>
  </si>
  <si>
    <t>Ellátás  (adott hónapban)</t>
  </si>
  <si>
    <t>kezdetének időpontja</t>
  </si>
  <si>
    <t>befeje- zésének időpontja</t>
  </si>
  <si>
    <t>napok száma</t>
  </si>
  <si>
    <t>Ellátottak száma</t>
  </si>
  <si>
    <t>feladat- mutató</t>
  </si>
  <si>
    <t>Dátum:</t>
  </si>
  <si>
    <t>Új ellátottak száma</t>
  </si>
  <si>
    <t>Várakozók száma</t>
  </si>
  <si>
    <t>BNO 10  szerinti besorolás</t>
  </si>
  <si>
    <t>Összesen:</t>
  </si>
  <si>
    <t>F …</t>
  </si>
  <si>
    <t xml:space="preserve">F …  összesen: </t>
  </si>
  <si>
    <t>Ellátottak száma BNO szerint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</si>
  <si>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</si>
  <si>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</si>
  <si>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</si>
  <si>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</si>
  <si>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</si>
  <si>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</si>
  <si>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</si>
  <si>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</si>
  <si>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</si>
  <si>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</si>
  <si>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</si>
  <si>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</si>
  <si>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</si>
  <si>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Feladatmutató</t>
  </si>
  <si>
    <t>Össz:</t>
  </si>
  <si>
    <t>15.</t>
  </si>
  <si>
    <t>Nyújtott szolgáltatások találkozásonként</t>
  </si>
  <si>
    <t>Találkozások száma a hónapban</t>
  </si>
  <si>
    <t xml:space="preserve"> Esetszám (gondozó - kliens találkozások száma) összesen</t>
  </si>
  <si>
    <t>F 10</t>
  </si>
  <si>
    <t>F 11</t>
  </si>
  <si>
    <t>F 12</t>
  </si>
  <si>
    <t>F 13</t>
  </si>
  <si>
    <t xml:space="preserve">F 10 összesen: </t>
  </si>
  <si>
    <t xml:space="preserve">F 11 összesen: </t>
  </si>
  <si>
    <t xml:space="preserve">F 12 összesen: </t>
  </si>
  <si>
    <t xml:space="preserve">F 13 összesen: </t>
  </si>
  <si>
    <t>F 14</t>
  </si>
  <si>
    <t xml:space="preserve">F 14 összesen: </t>
  </si>
  <si>
    <t>F 15</t>
  </si>
  <si>
    <t>F 16</t>
  </si>
  <si>
    <t xml:space="preserve">F 15 összesen: </t>
  </si>
  <si>
    <t xml:space="preserve">F 16 összesen: </t>
  </si>
  <si>
    <t>F 19</t>
  </si>
  <si>
    <t xml:space="preserve">F 19 összesen: </t>
  </si>
  <si>
    <t>F 6070</t>
  </si>
  <si>
    <t xml:space="preserve">F 6070 összesen: </t>
  </si>
  <si>
    <t>Napok száma a hónapban</t>
  </si>
  <si>
    <t>Támogatásnál 30%-ban figyelembe vehetők:</t>
  </si>
  <si>
    <t>Lezártak száma</t>
  </si>
  <si>
    <t>30%-ban figyelembe vehetők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</si>
</sst>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yyyy\-mm\-dd"/>
    <numFmt numFmtId="173" formatCode="[$-40E]yyyy\.\ mmmm\ d\."/>
    <numFmt numFmtId="174" formatCode="yyyy/mm/dd;@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yyyy\-mm"/>
    <numFmt numFmtId="181" formatCode="mmm\ d/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" fontId="0" fillId="6" borderId="10" xfId="0" applyNumberFormat="1" applyFont="1" applyFill="1" applyBorder="1" applyAlignment="1">
      <alignment wrapText="1"/>
    </xf>
    <xf numFmtId="4" fontId="0" fillId="16" borderId="10" xfId="0" applyNumberFormat="1" applyFont="1" applyFill="1" applyBorder="1" applyAlignment="1">
      <alignment wrapText="1"/>
    </xf>
    <xf numFmtId="1" fontId="0" fillId="23" borderId="10" xfId="0" applyNumberFormat="1" applyFont="1" applyFill="1" applyBorder="1" applyAlignment="1">
      <alignment wrapText="1"/>
    </xf>
    <xf numFmtId="4" fontId="0" fillId="23" borderId="10" xfId="0" applyNumberFormat="1" applyFont="1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0" fontId="18" fillId="23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25" fillId="0" borderId="10" xfId="0" applyFont="1" applyFill="1" applyBorder="1" applyAlignment="1">
      <alignment wrapText="1"/>
    </xf>
    <xf numFmtId="16" fontId="31" fillId="0" borderId="10" xfId="0" applyNumberFormat="1" applyFont="1" applyFill="1" applyBorder="1" applyAlignment="1">
      <alignment wrapText="1"/>
    </xf>
    <xf numFmtId="0" fontId="32" fillId="0" borderId="11" xfId="0" applyFont="1" applyFill="1" applyBorder="1" applyAlignment="1">
      <alignment wrapText="1"/>
    </xf>
    <xf numFmtId="0" fontId="32" fillId="0" borderId="11" xfId="0" applyFont="1" applyBorder="1" applyAlignment="1">
      <alignment wrapText="1"/>
    </xf>
    <xf numFmtId="3" fontId="0" fillId="23" borderId="10" xfId="0" applyNumberFormat="1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wrapText="1"/>
    </xf>
    <xf numFmtId="0" fontId="20" fillId="4" borderId="16" xfId="0" applyFont="1" applyFill="1" applyBorder="1" applyAlignment="1">
      <alignment horizontal="center" wrapText="1"/>
    </xf>
    <xf numFmtId="0" fontId="20" fillId="4" borderId="17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2" fillId="0" borderId="22" xfId="0" applyFont="1" applyFill="1" applyBorder="1" applyAlignment="1">
      <alignment wrapText="1"/>
    </xf>
    <xf numFmtId="0" fontId="32" fillId="0" borderId="22" xfId="0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1" fontId="0" fillId="6" borderId="21" xfId="0" applyNumberFormat="1" applyFont="1" applyFill="1" applyBorder="1" applyAlignment="1">
      <alignment wrapText="1"/>
    </xf>
    <xf numFmtId="4" fontId="0" fillId="16" borderId="21" xfId="0" applyNumberFormat="1" applyFont="1" applyFill="1" applyBorder="1" applyAlignment="1">
      <alignment wrapText="1"/>
    </xf>
    <xf numFmtId="4" fontId="0" fillId="16" borderId="23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4" fontId="0" fillId="16" borderId="25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25" borderId="25" xfId="0" applyFont="1" applyFill="1" applyBorder="1" applyAlignment="1">
      <alignment/>
    </xf>
    <xf numFmtId="0" fontId="31" fillId="0" borderId="24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14" fontId="0" fillId="0" borderId="27" xfId="0" applyNumberFormat="1" applyFont="1" applyBorder="1" applyAlignment="1">
      <alignment wrapText="1"/>
    </xf>
    <xf numFmtId="14" fontId="0" fillId="0" borderId="28" xfId="0" applyNumberFormat="1" applyFont="1" applyBorder="1" applyAlignment="1">
      <alignment wrapText="1"/>
    </xf>
    <xf numFmtId="4" fontId="0" fillId="16" borderId="28" xfId="0" applyNumberFormat="1" applyFont="1" applyFill="1" applyBorder="1" applyAlignment="1">
      <alignment wrapText="1"/>
    </xf>
    <xf numFmtId="0" fontId="24" fillId="0" borderId="24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18" fillId="23" borderId="24" xfId="0" applyFont="1" applyFill="1" applyBorder="1" applyAlignment="1">
      <alignment wrapText="1"/>
    </xf>
    <xf numFmtId="0" fontId="18" fillId="23" borderId="25" xfId="0" applyFont="1" applyFill="1" applyBorder="1" applyAlignment="1">
      <alignment wrapText="1"/>
    </xf>
    <xf numFmtId="0" fontId="20" fillId="4" borderId="29" xfId="0" applyFont="1" applyFill="1" applyBorder="1" applyAlignment="1">
      <alignment horizontal="center" wrapText="1"/>
    </xf>
    <xf numFmtId="0" fontId="0" fillId="0" borderId="30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4" fontId="0" fillId="16" borderId="31" xfId="0" applyNumberFormat="1" applyFont="1" applyFill="1" applyBorder="1" applyAlignment="1">
      <alignment wrapText="1"/>
    </xf>
    <xf numFmtId="0" fontId="31" fillId="0" borderId="31" xfId="0" applyFont="1" applyFill="1" applyBorder="1" applyAlignment="1">
      <alignment wrapText="1"/>
    </xf>
    <xf numFmtId="4" fontId="0" fillId="16" borderId="3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19" fillId="4" borderId="33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/>
    </xf>
    <xf numFmtId="0" fontId="31" fillId="0" borderId="34" xfId="0" applyFont="1" applyFill="1" applyBorder="1" applyAlignment="1">
      <alignment wrapText="1"/>
    </xf>
    <xf numFmtId="0" fontId="31" fillId="0" borderId="35" xfId="0" applyFont="1" applyFill="1" applyBorder="1" applyAlignment="1">
      <alignment wrapText="1"/>
    </xf>
    <xf numFmtId="0" fontId="24" fillId="0" borderId="26" xfId="0" applyFont="1" applyFill="1" applyBorder="1" applyAlignment="1">
      <alignment wrapText="1"/>
    </xf>
    <xf numFmtId="0" fontId="24" fillId="0" borderId="34" xfId="0" applyFont="1" applyFill="1" applyBorder="1" applyAlignment="1">
      <alignment wrapText="1"/>
    </xf>
    <xf numFmtId="0" fontId="24" fillId="0" borderId="35" xfId="0" applyFont="1" applyFill="1" applyBorder="1" applyAlignment="1">
      <alignment wrapText="1"/>
    </xf>
    <xf numFmtId="14" fontId="0" fillId="0" borderId="34" xfId="0" applyNumberFormat="1" applyFont="1" applyBorder="1" applyAlignment="1">
      <alignment wrapText="1"/>
    </xf>
    <xf numFmtId="1" fontId="0" fillId="6" borderId="34" xfId="0" applyNumberFormat="1" applyFont="1" applyFill="1" applyBorder="1" applyAlignment="1">
      <alignment wrapText="1"/>
    </xf>
    <xf numFmtId="4" fontId="0" fillId="16" borderId="34" xfId="0" applyNumberFormat="1" applyFont="1" applyFill="1" applyBorder="1" applyAlignment="1">
      <alignment wrapText="1"/>
    </xf>
    <xf numFmtId="4" fontId="0" fillId="16" borderId="35" xfId="0" applyNumberFormat="1" applyFont="1" applyFill="1" applyBorder="1" applyAlignment="1">
      <alignment wrapText="1"/>
    </xf>
    <xf numFmtId="2" fontId="0" fillId="23" borderId="10" xfId="0" applyNumberFormat="1" applyFont="1" applyFill="1" applyBorder="1" applyAlignment="1">
      <alignment wrapText="1"/>
    </xf>
    <xf numFmtId="4" fontId="0" fillId="16" borderId="36" xfId="0" applyNumberFormat="1" applyFont="1" applyFill="1" applyBorder="1" applyAlignment="1">
      <alignment wrapText="1"/>
    </xf>
    <xf numFmtId="0" fontId="31" fillId="0" borderId="36" xfId="0" applyFont="1" applyFill="1" applyBorder="1" applyAlignment="1">
      <alignment wrapText="1"/>
    </xf>
    <xf numFmtId="0" fontId="31" fillId="0" borderId="37" xfId="0" applyFont="1" applyFill="1" applyBorder="1" applyAlignment="1">
      <alignment wrapText="1"/>
    </xf>
    <xf numFmtId="4" fontId="0" fillId="16" borderId="38" xfId="0" applyNumberFormat="1" applyFont="1" applyFill="1" applyBorder="1" applyAlignment="1">
      <alignment wrapText="1"/>
    </xf>
    <xf numFmtId="3" fontId="18" fillId="26" borderId="39" xfId="0" applyNumberFormat="1" applyFont="1" applyFill="1" applyBorder="1" applyAlignment="1">
      <alignment wrapText="1"/>
    </xf>
    <xf numFmtId="4" fontId="0" fillId="16" borderId="40" xfId="0" applyNumberFormat="1" applyFont="1" applyFill="1" applyBorder="1" applyAlignment="1">
      <alignment wrapText="1"/>
    </xf>
    <xf numFmtId="4" fontId="0" fillId="16" borderId="39" xfId="0" applyNumberFormat="1" applyFont="1" applyFill="1" applyBorder="1" applyAlignment="1">
      <alignment wrapText="1"/>
    </xf>
    <xf numFmtId="0" fontId="32" fillId="0" borderId="41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0" fontId="32" fillId="0" borderId="43" xfId="0" applyFont="1" applyBorder="1" applyAlignment="1">
      <alignment wrapText="1"/>
    </xf>
    <xf numFmtId="3" fontId="0" fillId="23" borderId="28" xfId="0" applyNumberFormat="1" applyFont="1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0" fillId="23" borderId="28" xfId="0" applyFont="1" applyFill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18" fillId="23" borderId="28" xfId="0" applyFont="1" applyFill="1" applyBorder="1" applyAlignment="1">
      <alignment wrapText="1"/>
    </xf>
    <xf numFmtId="0" fontId="24" fillId="0" borderId="42" xfId="0" applyFont="1" applyFill="1" applyBorder="1" applyAlignment="1">
      <alignment wrapText="1"/>
    </xf>
    <xf numFmtId="3" fontId="18" fillId="26" borderId="40" xfId="0" applyNumberFormat="1" applyFont="1" applyFill="1" applyBorder="1" applyAlignment="1">
      <alignment wrapText="1"/>
    </xf>
    <xf numFmtId="14" fontId="0" fillId="0" borderId="20" xfId="0" applyNumberFormat="1" applyFont="1" applyBorder="1" applyAlignment="1">
      <alignment wrapText="1"/>
    </xf>
    <xf numFmtId="14" fontId="0" fillId="0" borderId="24" xfId="0" applyNumberFormat="1" applyFont="1" applyBorder="1" applyAlignment="1">
      <alignment wrapText="1"/>
    </xf>
    <xf numFmtId="4" fontId="0" fillId="16" borderId="24" xfId="0" applyNumberFormat="1" applyFont="1" applyFill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shrinkToFit="1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4" xfId="0" applyBorder="1" applyAlignment="1">
      <alignment horizontal="right" shrinkToFit="1"/>
    </xf>
    <xf numFmtId="0" fontId="0" fillId="0" borderId="46" xfId="0" applyBorder="1" applyAlignment="1">
      <alignment horizontal="right" shrinkToFit="1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 horizontal="center" shrinkToFit="1"/>
    </xf>
    <xf numFmtId="0" fontId="18" fillId="0" borderId="49" xfId="0" applyFont="1" applyBorder="1" applyAlignment="1">
      <alignment horizontal="center" shrinkToFit="1"/>
    </xf>
    <xf numFmtId="0" fontId="0" fillId="0" borderId="50" xfId="0" applyBorder="1" applyAlignment="1">
      <alignment horizontal="right" shrinkToFit="1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horizontal="center" shrinkToFit="1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2" xfId="0" applyFont="1" applyFill="1" applyBorder="1" applyAlignment="1">
      <alignment/>
    </xf>
    <xf numFmtId="0" fontId="18" fillId="27" borderId="54" xfId="0" applyFont="1" applyFill="1" applyBorder="1" applyAlignment="1">
      <alignment wrapText="1"/>
    </xf>
    <xf numFmtId="0" fontId="18" fillId="27" borderId="39" xfId="0" applyFont="1" applyFill="1" applyBorder="1" applyAlignment="1">
      <alignment wrapText="1"/>
    </xf>
    <xf numFmtId="0" fontId="18" fillId="27" borderId="55" xfId="0" applyFont="1" applyFill="1" applyBorder="1" applyAlignment="1">
      <alignment wrapText="1"/>
    </xf>
    <xf numFmtId="4" fontId="0" fillId="16" borderId="54" xfId="0" applyNumberFormat="1" applyFont="1" applyFill="1" applyBorder="1" applyAlignment="1">
      <alignment wrapText="1"/>
    </xf>
    <xf numFmtId="0" fontId="21" fillId="28" borderId="56" xfId="0" applyFont="1" applyFill="1" applyBorder="1" applyAlignment="1">
      <alignment wrapText="1"/>
    </xf>
    <xf numFmtId="3" fontId="21" fillId="7" borderId="47" xfId="0" applyNumberFormat="1" applyFont="1" applyFill="1" applyBorder="1" applyAlignment="1">
      <alignment wrapText="1"/>
    </xf>
    <xf numFmtId="3" fontId="21" fillId="7" borderId="52" xfId="0" applyNumberFormat="1" applyFont="1" applyFill="1" applyBorder="1" applyAlignment="1">
      <alignment wrapText="1"/>
    </xf>
    <xf numFmtId="3" fontId="21" fillId="7" borderId="48" xfId="0" applyNumberFormat="1" applyFont="1" applyFill="1" applyBorder="1" applyAlignment="1">
      <alignment wrapText="1"/>
    </xf>
    <xf numFmtId="3" fontId="21" fillId="7" borderId="49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0" fillId="0" borderId="27" xfId="0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0" fontId="0" fillId="0" borderId="57" xfId="0" applyBorder="1" applyAlignment="1">
      <alignment horizontal="right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61" xfId="0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3" fontId="0" fillId="0" borderId="10" xfId="0" applyNumberFormat="1" applyBorder="1" applyAlignment="1">
      <alignment/>
    </xf>
    <xf numFmtId="0" fontId="24" fillId="0" borderId="64" xfId="0" applyFont="1" applyFill="1" applyBorder="1" applyAlignment="1">
      <alignment wrapText="1"/>
    </xf>
    <xf numFmtId="0" fontId="24" fillId="0" borderId="65" xfId="0" applyFont="1" applyFill="1" applyBorder="1" applyAlignment="1">
      <alignment wrapText="1"/>
    </xf>
    <xf numFmtId="0" fontId="32" fillId="0" borderId="66" xfId="0" applyFont="1" applyFill="1" applyBorder="1" applyAlignment="1">
      <alignment wrapText="1"/>
    </xf>
    <xf numFmtId="0" fontId="24" fillId="0" borderId="67" xfId="0" applyFont="1" applyFill="1" applyBorder="1" applyAlignment="1">
      <alignment wrapText="1"/>
    </xf>
    <xf numFmtId="0" fontId="32" fillId="0" borderId="68" xfId="0" applyFont="1" applyFill="1" applyBorder="1" applyAlignment="1">
      <alignment wrapText="1"/>
    </xf>
    <xf numFmtId="3" fontId="0" fillId="23" borderId="44" xfId="0" applyNumberFormat="1" applyFont="1" applyFill="1" applyBorder="1" applyAlignment="1">
      <alignment wrapText="1"/>
    </xf>
    <xf numFmtId="0" fontId="25" fillId="0" borderId="44" xfId="0" applyFont="1" applyFill="1" applyBorder="1" applyAlignment="1">
      <alignment wrapText="1"/>
    </xf>
    <xf numFmtId="0" fontId="0" fillId="23" borderId="44" xfId="0" applyFont="1" applyFill="1" applyBorder="1" applyAlignment="1">
      <alignment wrapText="1"/>
    </xf>
    <xf numFmtId="0" fontId="24" fillId="0" borderId="67" xfId="0" applyFont="1" applyBorder="1" applyAlignment="1">
      <alignment wrapText="1"/>
    </xf>
    <xf numFmtId="0" fontId="24" fillId="0" borderId="44" xfId="0" applyFont="1" applyFill="1" applyBorder="1" applyAlignment="1">
      <alignment wrapText="1"/>
    </xf>
    <xf numFmtId="0" fontId="18" fillId="23" borderId="4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wrapText="1"/>
    </xf>
    <xf numFmtId="3" fontId="0" fillId="23" borderId="31" xfId="0" applyNumberFormat="1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23" borderId="31" xfId="0" applyFont="1" applyFill="1" applyBorder="1" applyAlignment="1">
      <alignment wrapText="1"/>
    </xf>
    <xf numFmtId="0" fontId="24" fillId="0" borderId="31" xfId="0" applyFont="1" applyBorder="1" applyAlignment="1">
      <alignment wrapText="1"/>
    </xf>
    <xf numFmtId="0" fontId="18" fillId="23" borderId="31" xfId="0" applyFont="1" applyFill="1" applyBorder="1" applyAlignment="1">
      <alignment wrapText="1"/>
    </xf>
    <xf numFmtId="3" fontId="18" fillId="26" borderId="45" xfId="0" applyNumberFormat="1" applyFont="1" applyFill="1" applyBorder="1" applyAlignment="1">
      <alignment wrapText="1"/>
    </xf>
    <xf numFmtId="3" fontId="18" fillId="26" borderId="32" xfId="0" applyNumberFormat="1" applyFont="1" applyFill="1" applyBorder="1" applyAlignment="1">
      <alignment wrapText="1"/>
    </xf>
    <xf numFmtId="0" fontId="18" fillId="23" borderId="51" xfId="0" applyFont="1" applyFill="1" applyBorder="1" applyAlignment="1">
      <alignment wrapText="1"/>
    </xf>
    <xf numFmtId="0" fontId="20" fillId="4" borderId="69" xfId="0" applyFont="1" applyFill="1" applyBorder="1" applyAlignment="1">
      <alignment horizontal="center" wrapText="1"/>
    </xf>
    <xf numFmtId="0" fontId="20" fillId="4" borderId="70" xfId="0" applyFont="1" applyFill="1" applyBorder="1" applyAlignment="1">
      <alignment horizontal="center" wrapText="1"/>
    </xf>
    <xf numFmtId="0" fontId="20" fillId="4" borderId="71" xfId="0" applyFont="1" applyFill="1" applyBorder="1" applyAlignment="1">
      <alignment horizontal="center" wrapText="1"/>
    </xf>
    <xf numFmtId="0" fontId="34" fillId="24" borderId="72" xfId="0" applyFont="1" applyFill="1" applyBorder="1" applyAlignment="1">
      <alignment horizontal="center" vertical="center" wrapText="1"/>
    </xf>
    <xf numFmtId="0" fontId="34" fillId="24" borderId="73" xfId="0" applyFont="1" applyFill="1" applyBorder="1" applyAlignment="1">
      <alignment horizontal="center" vertical="center" wrapText="1"/>
    </xf>
    <xf numFmtId="0" fontId="19" fillId="29" borderId="71" xfId="0" applyFont="1" applyFill="1" applyBorder="1" applyAlignment="1">
      <alignment horizontal="center" vertical="center" wrapText="1"/>
    </xf>
    <xf numFmtId="0" fontId="19" fillId="29" borderId="74" xfId="0" applyFont="1" applyFill="1" applyBorder="1" applyAlignment="1">
      <alignment horizontal="center" vertical="center" wrapText="1"/>
    </xf>
    <xf numFmtId="0" fontId="19" fillId="29" borderId="51" xfId="0" applyFont="1" applyFill="1" applyBorder="1" applyAlignment="1">
      <alignment horizontal="center" vertical="center" wrapText="1"/>
    </xf>
    <xf numFmtId="0" fontId="0" fillId="23" borderId="24" xfId="0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0" fontId="0" fillId="23" borderId="25" xfId="0" applyFont="1" applyFill="1" applyBorder="1" applyAlignment="1">
      <alignment wrapText="1"/>
    </xf>
    <xf numFmtId="0" fontId="0" fillId="23" borderId="24" xfId="0" applyFont="1" applyFill="1" applyBorder="1" applyAlignment="1">
      <alignment wrapText="1"/>
    </xf>
    <xf numFmtId="0" fontId="19" fillId="4" borderId="75" xfId="0" applyFont="1" applyFill="1" applyBorder="1" applyAlignment="1">
      <alignment horizontal="center" wrapText="1"/>
    </xf>
    <xf numFmtId="0" fontId="19" fillId="4" borderId="76" xfId="0" applyFont="1" applyFill="1" applyBorder="1" applyAlignment="1">
      <alignment horizontal="center" wrapText="1"/>
    </xf>
    <xf numFmtId="0" fontId="19" fillId="4" borderId="77" xfId="0" applyFont="1" applyFill="1" applyBorder="1" applyAlignment="1">
      <alignment horizont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28" fillId="26" borderId="38" xfId="0" applyFont="1" applyFill="1" applyBorder="1" applyAlignment="1">
      <alignment horizontal="left" wrapText="1"/>
    </xf>
    <xf numFmtId="0" fontId="28" fillId="26" borderId="78" xfId="0" applyFont="1" applyFill="1" applyBorder="1" applyAlignment="1">
      <alignment horizontal="left" wrapText="1"/>
    </xf>
    <xf numFmtId="0" fontId="19" fillId="4" borderId="63" xfId="0" applyFont="1" applyFill="1" applyBorder="1" applyAlignment="1">
      <alignment horizontal="center" vertical="center" wrapText="1"/>
    </xf>
    <xf numFmtId="0" fontId="19" fillId="4" borderId="61" xfId="0" applyFont="1" applyFill="1" applyBorder="1" applyAlignment="1">
      <alignment horizontal="center" vertical="center" wrapText="1"/>
    </xf>
    <xf numFmtId="0" fontId="28" fillId="30" borderId="56" xfId="0" applyFont="1" applyFill="1" applyBorder="1" applyAlignment="1">
      <alignment horizontal="center"/>
    </xf>
    <xf numFmtId="0" fontId="28" fillId="30" borderId="63" xfId="0" applyFont="1" applyFill="1" applyBorder="1" applyAlignment="1">
      <alignment horizontal="center"/>
    </xf>
    <xf numFmtId="0" fontId="28" fillId="30" borderId="61" xfId="0" applyFont="1" applyFill="1" applyBorder="1" applyAlignment="1">
      <alignment horizontal="center"/>
    </xf>
    <xf numFmtId="3" fontId="21" fillId="31" borderId="56" xfId="0" applyNumberFormat="1" applyFont="1" applyFill="1" applyBorder="1" applyAlignment="1">
      <alignment horizontal="center" wrapText="1"/>
    </xf>
    <xf numFmtId="3" fontId="21" fillId="31" borderId="53" xfId="0" applyNumberFormat="1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1" fillId="7" borderId="47" xfId="0" applyFont="1" applyFill="1" applyBorder="1" applyAlignment="1">
      <alignment wrapText="1"/>
    </xf>
    <xf numFmtId="0" fontId="21" fillId="7" borderId="48" xfId="0" applyFont="1" applyFill="1" applyBorder="1" applyAlignment="1">
      <alignment wrapText="1"/>
    </xf>
    <xf numFmtId="0" fontId="21" fillId="7" borderId="49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7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Layout" workbookViewId="0" topLeftCell="A41">
      <selection activeCell="T74" sqref="T74"/>
    </sheetView>
  </sheetViews>
  <sheetFormatPr defaultColWidth="9.140625" defaultRowHeight="12.75"/>
  <cols>
    <col min="1" max="1" width="9.421875" style="0" customWidth="1"/>
    <col min="2" max="2" width="12.00390625" style="0" customWidth="1"/>
    <col min="3" max="3" width="21.8515625" style="0" customWidth="1"/>
    <col min="4" max="4" width="13.8515625" style="0" customWidth="1"/>
    <col min="5" max="5" width="11.28125" style="0" customWidth="1"/>
    <col min="6" max="7" width="10.8515625" style="0" customWidth="1"/>
    <col min="8" max="8" width="9.57421875" style="0" customWidth="1"/>
    <col min="9" max="9" width="9.8515625" style="0" customWidth="1"/>
    <col min="10" max="10" width="11.7109375" style="0" customWidth="1"/>
    <col min="11" max="11" width="10.8515625" style="0" customWidth="1"/>
    <col min="12" max="12" width="11.28125" style="0" customWidth="1"/>
    <col min="13" max="13" width="7.57421875" style="0" customWidth="1"/>
    <col min="14" max="14" width="6.8515625" style="0" bestFit="1" customWidth="1"/>
    <col min="15" max="15" width="8.00390625" style="0" customWidth="1"/>
    <col min="16" max="16" width="11.28125" style="0" customWidth="1"/>
  </cols>
  <sheetData>
    <row r="1" spans="1:15" ht="13.5" customHeight="1" thickBot="1">
      <c r="A1" s="177" t="s">
        <v>12</v>
      </c>
      <c r="B1" s="178"/>
      <c r="C1" s="179"/>
      <c r="D1" s="180" t="s">
        <v>13</v>
      </c>
      <c r="E1" s="177" t="s">
        <v>55</v>
      </c>
      <c r="F1" s="178"/>
      <c r="G1" s="178"/>
      <c r="H1" s="178"/>
      <c r="I1" s="179"/>
      <c r="J1" s="180" t="s">
        <v>56</v>
      </c>
      <c r="K1" s="184" t="s">
        <v>25</v>
      </c>
      <c r="L1" s="184"/>
      <c r="M1" s="184"/>
      <c r="N1" s="184"/>
      <c r="O1" s="185"/>
    </row>
    <row r="2" spans="1:15" ht="34.5" thickBot="1">
      <c r="A2" s="65" t="s">
        <v>34</v>
      </c>
      <c r="B2" s="25" t="s">
        <v>14</v>
      </c>
      <c r="C2" s="26" t="s">
        <v>15</v>
      </c>
      <c r="D2" s="181"/>
      <c r="E2" s="65" t="s">
        <v>19</v>
      </c>
      <c r="F2" s="25" t="s">
        <v>20</v>
      </c>
      <c r="G2" s="25" t="s">
        <v>21</v>
      </c>
      <c r="H2" s="25" t="s">
        <v>22</v>
      </c>
      <c r="I2" s="26" t="s">
        <v>23</v>
      </c>
      <c r="J2" s="191"/>
      <c r="K2" s="30" t="s">
        <v>26</v>
      </c>
      <c r="L2" s="25" t="s">
        <v>27</v>
      </c>
      <c r="M2" s="25" t="s">
        <v>28</v>
      </c>
      <c r="N2" s="26" t="s">
        <v>30</v>
      </c>
      <c r="O2" s="26" t="s">
        <v>29</v>
      </c>
    </row>
    <row r="3" spans="1:15" ht="13.5" thickBot="1">
      <c r="A3" s="27" t="s">
        <v>16</v>
      </c>
      <c r="B3" s="28" t="s">
        <v>0</v>
      </c>
      <c r="C3" s="29" t="s">
        <v>1</v>
      </c>
      <c r="D3" s="54" t="s">
        <v>17</v>
      </c>
      <c r="E3" s="27" t="s">
        <v>2</v>
      </c>
      <c r="F3" s="28" t="s">
        <v>3</v>
      </c>
      <c r="G3" s="28" t="s">
        <v>4</v>
      </c>
      <c r="H3" s="28" t="s">
        <v>5</v>
      </c>
      <c r="I3" s="165" t="s">
        <v>6</v>
      </c>
      <c r="J3" s="167" t="s">
        <v>7</v>
      </c>
      <c r="K3" s="166" t="s">
        <v>8</v>
      </c>
      <c r="L3" s="28" t="s">
        <v>9</v>
      </c>
      <c r="M3" s="29" t="s">
        <v>10</v>
      </c>
      <c r="N3" s="28" t="s">
        <v>11</v>
      </c>
      <c r="O3" s="29" t="s">
        <v>54</v>
      </c>
    </row>
    <row r="4" spans="1:16" s="4" customFormat="1" ht="12.75">
      <c r="A4" s="33" t="s">
        <v>58</v>
      </c>
      <c r="B4" s="34"/>
      <c r="C4" s="61"/>
      <c r="D4" s="55"/>
      <c r="E4" s="84"/>
      <c r="F4" s="35"/>
      <c r="G4" s="36"/>
      <c r="H4" s="35"/>
      <c r="I4" s="145"/>
      <c r="J4" s="154"/>
      <c r="K4" s="47">
        <v>43101</v>
      </c>
      <c r="L4" s="37">
        <v>43131</v>
      </c>
      <c r="M4" s="38">
        <f>L4-K4+1</f>
        <v>31</v>
      </c>
      <c r="N4" s="39"/>
      <c r="O4" s="40"/>
      <c r="P4"/>
    </row>
    <row r="5" spans="1:16" s="4" customFormat="1" ht="12.75">
      <c r="A5" s="41" t="s">
        <v>58</v>
      </c>
      <c r="B5" s="6"/>
      <c r="C5" s="62"/>
      <c r="D5" s="56"/>
      <c r="E5" s="85"/>
      <c r="F5" s="23"/>
      <c r="G5" s="24"/>
      <c r="H5" s="23"/>
      <c r="I5" s="146"/>
      <c r="J5" s="155"/>
      <c r="K5" s="48">
        <v>43101</v>
      </c>
      <c r="L5" s="7">
        <v>43131</v>
      </c>
      <c r="M5" s="8">
        <f>L5-K5+1</f>
        <v>31</v>
      </c>
      <c r="N5" s="9"/>
      <c r="O5" s="42"/>
      <c r="P5"/>
    </row>
    <row r="6" spans="1:16" s="4" customFormat="1" ht="12.75">
      <c r="A6" s="43" t="s">
        <v>58</v>
      </c>
      <c r="B6" s="6"/>
      <c r="C6" s="62"/>
      <c r="D6" s="57"/>
      <c r="E6" s="86"/>
      <c r="F6" s="21"/>
      <c r="G6" s="21"/>
      <c r="H6" s="20"/>
      <c r="I6" s="147"/>
      <c r="J6" s="156"/>
      <c r="K6" s="48">
        <v>43101</v>
      </c>
      <c r="L6" s="7">
        <v>43131</v>
      </c>
      <c r="M6" s="8">
        <f>L6-K6+1</f>
        <v>31</v>
      </c>
      <c r="N6" s="9"/>
      <c r="O6" s="42"/>
      <c r="P6"/>
    </row>
    <row r="7" spans="1:16" s="4" customFormat="1" ht="12.75">
      <c r="A7" s="41" t="s">
        <v>58</v>
      </c>
      <c r="B7" s="6"/>
      <c r="C7" s="62"/>
      <c r="D7" s="56"/>
      <c r="E7" s="85"/>
      <c r="F7" s="24"/>
      <c r="G7" s="24"/>
      <c r="H7" s="23"/>
      <c r="I7" s="146"/>
      <c r="J7" s="155"/>
      <c r="K7" s="48">
        <v>43101</v>
      </c>
      <c r="L7" s="7">
        <v>43131</v>
      </c>
      <c r="M7" s="8">
        <f>L7-K7+1</f>
        <v>31</v>
      </c>
      <c r="N7" s="9"/>
      <c r="O7" s="42"/>
      <c r="P7"/>
    </row>
    <row r="8" spans="1:16" s="4" customFormat="1" ht="13.5" customHeight="1">
      <c r="A8" s="173" t="s">
        <v>62</v>
      </c>
      <c r="B8" s="174"/>
      <c r="C8" s="175"/>
      <c r="D8" s="58"/>
      <c r="E8" s="87">
        <f aca="true" t="shared" si="0" ref="E8:J8">SUM(E4:E7)</f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148">
        <f t="shared" si="0"/>
        <v>0</v>
      </c>
      <c r="J8" s="157">
        <f t="shared" si="0"/>
        <v>0</v>
      </c>
      <c r="K8" s="49"/>
      <c r="L8" s="9"/>
      <c r="M8" s="10">
        <f>SUM(M4:M7)</f>
        <v>124</v>
      </c>
      <c r="N8" s="11">
        <f>M8/$A$56</f>
        <v>4</v>
      </c>
      <c r="O8" s="44">
        <f>COUNTIF(A4:A7,"F 20")</f>
        <v>0</v>
      </c>
      <c r="P8"/>
    </row>
    <row r="9" spans="1:16" s="15" customFormat="1" ht="12.75">
      <c r="A9" s="45" t="s">
        <v>59</v>
      </c>
      <c r="B9" s="14"/>
      <c r="C9" s="63"/>
      <c r="D9" s="59"/>
      <c r="E9" s="88"/>
      <c r="F9" s="18"/>
      <c r="G9" s="18"/>
      <c r="H9" s="18"/>
      <c r="I9" s="149"/>
      <c r="J9" s="158"/>
      <c r="K9" s="48">
        <v>43101</v>
      </c>
      <c r="L9" s="7">
        <v>43131</v>
      </c>
      <c r="M9" s="8">
        <f>L9-K9+1</f>
        <v>31</v>
      </c>
      <c r="N9" s="9"/>
      <c r="O9" s="42"/>
      <c r="P9"/>
    </row>
    <row r="10" spans="1:16" s="15" customFormat="1" ht="12.75">
      <c r="A10" s="45" t="s">
        <v>59</v>
      </c>
      <c r="B10" s="14"/>
      <c r="C10" s="63"/>
      <c r="D10" s="59"/>
      <c r="E10" s="88"/>
      <c r="F10" s="18"/>
      <c r="G10" s="18"/>
      <c r="H10" s="18"/>
      <c r="I10" s="149"/>
      <c r="J10" s="158"/>
      <c r="K10" s="48">
        <v>43101</v>
      </c>
      <c r="L10" s="7">
        <v>43131</v>
      </c>
      <c r="M10" s="8">
        <f>L10-K10+1</f>
        <v>31</v>
      </c>
      <c r="N10" s="9"/>
      <c r="O10" s="42"/>
      <c r="P10"/>
    </row>
    <row r="11" spans="1:16" s="15" customFormat="1" ht="12.75">
      <c r="A11" s="45" t="s">
        <v>59</v>
      </c>
      <c r="B11" s="14"/>
      <c r="C11" s="63"/>
      <c r="D11" s="59"/>
      <c r="E11" s="88"/>
      <c r="F11" s="18"/>
      <c r="G11" s="18"/>
      <c r="H11" s="18"/>
      <c r="I11" s="149"/>
      <c r="J11" s="158"/>
      <c r="K11" s="48">
        <v>43101</v>
      </c>
      <c r="L11" s="7">
        <v>43131</v>
      </c>
      <c r="M11" s="8">
        <f>L11-K11+1</f>
        <v>31</v>
      </c>
      <c r="N11" s="9"/>
      <c r="O11" s="42"/>
      <c r="P11"/>
    </row>
    <row r="12" spans="1:16" s="4" customFormat="1" ht="13.5" customHeight="1">
      <c r="A12" s="176" t="s">
        <v>63</v>
      </c>
      <c r="B12" s="174"/>
      <c r="C12" s="175"/>
      <c r="D12" s="58"/>
      <c r="E12" s="89">
        <f aca="true" t="shared" si="1" ref="E12:J12">SUM(E9:E11)</f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50">
        <f t="shared" si="1"/>
        <v>0</v>
      </c>
      <c r="J12" s="159">
        <f t="shared" si="1"/>
        <v>0</v>
      </c>
      <c r="K12" s="49"/>
      <c r="L12" s="9"/>
      <c r="M12" s="10">
        <f>SUM(M9:M11)</f>
        <v>93</v>
      </c>
      <c r="N12" s="11">
        <f>M12/$A$56</f>
        <v>3</v>
      </c>
      <c r="O12" s="44">
        <f>COUNTIF(A9:A11,"F 21")</f>
        <v>0</v>
      </c>
      <c r="P12"/>
    </row>
    <row r="13" spans="1:16" s="15" customFormat="1" ht="12.75">
      <c r="A13" s="45" t="s">
        <v>60</v>
      </c>
      <c r="B13" s="14"/>
      <c r="C13" s="63"/>
      <c r="D13" s="59"/>
      <c r="E13" s="88"/>
      <c r="F13" s="18"/>
      <c r="G13" s="18"/>
      <c r="H13" s="18"/>
      <c r="I13" s="149"/>
      <c r="J13" s="158"/>
      <c r="K13" s="48">
        <v>43101</v>
      </c>
      <c r="L13" s="7">
        <v>43131</v>
      </c>
      <c r="M13" s="8">
        <f>L13-K13+1</f>
        <v>31</v>
      </c>
      <c r="N13" s="9"/>
      <c r="O13" s="42"/>
      <c r="P13"/>
    </row>
    <row r="14" spans="1:16" s="15" customFormat="1" ht="12.75">
      <c r="A14" s="45" t="s">
        <v>60</v>
      </c>
      <c r="B14" s="14"/>
      <c r="C14" s="63"/>
      <c r="D14" s="59"/>
      <c r="E14" s="88"/>
      <c r="F14" s="18"/>
      <c r="G14" s="18"/>
      <c r="H14" s="18"/>
      <c r="I14" s="149"/>
      <c r="J14" s="158"/>
      <c r="K14" s="48">
        <v>43101</v>
      </c>
      <c r="L14" s="7">
        <v>43131</v>
      </c>
      <c r="M14" s="8">
        <f>L14-K14+1</f>
        <v>31</v>
      </c>
      <c r="N14" s="9"/>
      <c r="O14" s="42"/>
      <c r="P14"/>
    </row>
    <row r="15" spans="1:16" s="15" customFormat="1" ht="12.75">
      <c r="A15" s="45" t="s">
        <v>60</v>
      </c>
      <c r="B15" s="14"/>
      <c r="C15" s="63"/>
      <c r="D15" s="59"/>
      <c r="E15" s="88"/>
      <c r="F15" s="18"/>
      <c r="G15" s="18"/>
      <c r="H15" s="18"/>
      <c r="I15" s="149"/>
      <c r="J15" s="158"/>
      <c r="K15" s="48">
        <v>43101</v>
      </c>
      <c r="L15" s="7">
        <v>43131</v>
      </c>
      <c r="M15" s="8">
        <f>L15-K15+1</f>
        <v>31</v>
      </c>
      <c r="N15" s="9"/>
      <c r="O15" s="42"/>
      <c r="P15"/>
    </row>
    <row r="16" spans="1:16" s="4" customFormat="1" ht="13.5" customHeight="1">
      <c r="A16" s="176" t="s">
        <v>64</v>
      </c>
      <c r="B16" s="174"/>
      <c r="C16" s="175"/>
      <c r="D16" s="58"/>
      <c r="E16" s="89">
        <f aca="true" t="shared" si="2" ref="E16:J16">SUM(E13:E15)</f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50">
        <f t="shared" si="2"/>
        <v>0</v>
      </c>
      <c r="J16" s="159">
        <f t="shared" si="2"/>
        <v>0</v>
      </c>
      <c r="K16" s="49"/>
      <c r="L16" s="9"/>
      <c r="M16" s="10">
        <f>SUM(M13:M15)</f>
        <v>93</v>
      </c>
      <c r="N16" s="11">
        <f>M16/$A$56</f>
        <v>3</v>
      </c>
      <c r="O16" s="44">
        <f>COUNTIF(A13:A15,"F 22")</f>
        <v>0</v>
      </c>
      <c r="P16"/>
    </row>
    <row r="17" spans="1:16" s="15" customFormat="1" ht="12.75">
      <c r="A17" s="45" t="s">
        <v>61</v>
      </c>
      <c r="B17" s="14"/>
      <c r="C17" s="63"/>
      <c r="D17" s="59"/>
      <c r="E17" s="88"/>
      <c r="F17" s="18"/>
      <c r="G17" s="18"/>
      <c r="H17" s="18"/>
      <c r="I17" s="149"/>
      <c r="J17" s="158"/>
      <c r="K17" s="48">
        <v>43101</v>
      </c>
      <c r="L17" s="7">
        <v>43131</v>
      </c>
      <c r="M17" s="8">
        <f>L17-K17+1</f>
        <v>31</v>
      </c>
      <c r="N17" s="9"/>
      <c r="O17" s="42"/>
      <c r="P17"/>
    </row>
    <row r="18" spans="1:16" s="15" customFormat="1" ht="12.75">
      <c r="A18" s="45" t="s">
        <v>61</v>
      </c>
      <c r="B18" s="14"/>
      <c r="C18" s="63"/>
      <c r="D18" s="59"/>
      <c r="E18" s="88"/>
      <c r="F18" s="18"/>
      <c r="G18" s="18"/>
      <c r="H18" s="18"/>
      <c r="I18" s="149"/>
      <c r="J18" s="158"/>
      <c r="K18" s="48">
        <v>43101</v>
      </c>
      <c r="L18" s="7">
        <v>43131</v>
      </c>
      <c r="M18" s="8">
        <f>L18-K18+1</f>
        <v>31</v>
      </c>
      <c r="N18" s="9"/>
      <c r="O18" s="42"/>
      <c r="P18"/>
    </row>
    <row r="19" spans="1:16" s="15" customFormat="1" ht="12.75">
      <c r="A19" s="45" t="s">
        <v>61</v>
      </c>
      <c r="B19" s="14"/>
      <c r="C19" s="63"/>
      <c r="D19" s="59"/>
      <c r="E19" s="88"/>
      <c r="F19" s="18"/>
      <c r="G19" s="18"/>
      <c r="H19" s="18"/>
      <c r="I19" s="149"/>
      <c r="J19" s="158"/>
      <c r="K19" s="48">
        <v>43101</v>
      </c>
      <c r="L19" s="7">
        <v>43131</v>
      </c>
      <c r="M19" s="8">
        <f>L19-K19+1</f>
        <v>31</v>
      </c>
      <c r="N19" s="9"/>
      <c r="O19" s="42"/>
      <c r="P19"/>
    </row>
    <row r="20" spans="1:16" s="4" customFormat="1" ht="13.5" customHeight="1">
      <c r="A20" s="176" t="s">
        <v>65</v>
      </c>
      <c r="B20" s="174"/>
      <c r="C20" s="175"/>
      <c r="D20" s="58"/>
      <c r="E20" s="89">
        <f aca="true" t="shared" si="3" ref="E20:J20">SUM(E17:E19)</f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50">
        <f t="shared" si="3"/>
        <v>0</v>
      </c>
      <c r="J20" s="159">
        <f t="shared" si="3"/>
        <v>0</v>
      </c>
      <c r="K20" s="49"/>
      <c r="L20" s="9"/>
      <c r="M20" s="10">
        <f>SUM(M17:M19)</f>
        <v>93</v>
      </c>
      <c r="N20" s="11">
        <f>M20/$A$56</f>
        <v>3</v>
      </c>
      <c r="O20" s="44">
        <f>COUNTIF(A17:A19,"F 23")</f>
        <v>0</v>
      </c>
      <c r="P20"/>
    </row>
    <row r="21" spans="1:16" s="4" customFormat="1" ht="12.75">
      <c r="A21" s="46" t="s">
        <v>66</v>
      </c>
      <c r="B21" s="5"/>
      <c r="C21" s="64"/>
      <c r="D21" s="56"/>
      <c r="E21" s="85"/>
      <c r="F21" s="23"/>
      <c r="G21" s="24"/>
      <c r="H21" s="24"/>
      <c r="I21" s="151"/>
      <c r="J21" s="160"/>
      <c r="K21" s="48">
        <v>43101</v>
      </c>
      <c r="L21" s="7">
        <v>43131</v>
      </c>
      <c r="M21" s="8">
        <f>L21-K21+1</f>
        <v>31</v>
      </c>
      <c r="N21" s="9"/>
      <c r="O21" s="42"/>
      <c r="P21"/>
    </row>
    <row r="22" spans="1:16" s="4" customFormat="1" ht="12.75">
      <c r="A22" s="46" t="s">
        <v>66</v>
      </c>
      <c r="B22" s="5"/>
      <c r="C22" s="64"/>
      <c r="D22" s="56"/>
      <c r="E22" s="85"/>
      <c r="F22" s="23"/>
      <c r="G22" s="23"/>
      <c r="H22" s="24"/>
      <c r="I22" s="151"/>
      <c r="J22" s="160"/>
      <c r="K22" s="48">
        <v>43101</v>
      </c>
      <c r="L22" s="7">
        <v>43131</v>
      </c>
      <c r="M22" s="8">
        <f>L22-K22+1</f>
        <v>31</v>
      </c>
      <c r="N22" s="9"/>
      <c r="O22" s="42"/>
      <c r="P22"/>
    </row>
    <row r="23" spans="1:16" s="4" customFormat="1" ht="12.75">
      <c r="A23" s="41" t="s">
        <v>66</v>
      </c>
      <c r="B23" s="6"/>
      <c r="C23" s="62"/>
      <c r="D23" s="57"/>
      <c r="E23" s="90"/>
      <c r="F23" s="20"/>
      <c r="G23" s="20"/>
      <c r="H23" s="20"/>
      <c r="I23" s="147"/>
      <c r="J23" s="156"/>
      <c r="K23" s="48">
        <v>43101</v>
      </c>
      <c r="L23" s="7">
        <v>43131</v>
      </c>
      <c r="M23" s="8">
        <f>L23-K23+1</f>
        <v>31</v>
      </c>
      <c r="N23" s="9"/>
      <c r="O23" s="42"/>
      <c r="P23"/>
    </row>
    <row r="24" spans="1:16" s="15" customFormat="1" ht="12.75">
      <c r="A24" s="41" t="s">
        <v>66</v>
      </c>
      <c r="B24" s="14"/>
      <c r="C24" s="63"/>
      <c r="D24" s="59"/>
      <c r="E24" s="91"/>
      <c r="F24" s="16"/>
      <c r="G24" s="16"/>
      <c r="H24" s="16"/>
      <c r="I24" s="152"/>
      <c r="J24" s="155"/>
      <c r="K24" s="48">
        <v>43101</v>
      </c>
      <c r="L24" s="7">
        <v>43131</v>
      </c>
      <c r="M24" s="8">
        <f>L24-K24+1</f>
        <v>31</v>
      </c>
      <c r="N24" s="9"/>
      <c r="O24" s="42"/>
      <c r="P24"/>
    </row>
    <row r="25" spans="1:15" s="4" customFormat="1" ht="13.5" customHeight="1">
      <c r="A25" s="173" t="s">
        <v>67</v>
      </c>
      <c r="B25" s="174"/>
      <c r="C25" s="175"/>
      <c r="D25" s="58"/>
      <c r="E25" s="92">
        <f aca="true" t="shared" si="4" ref="E25:J25">SUM(E21:E24)</f>
        <v>0</v>
      </c>
      <c r="F25" s="13">
        <f t="shared" si="4"/>
        <v>0</v>
      </c>
      <c r="G25" s="13">
        <f t="shared" si="4"/>
        <v>0</v>
      </c>
      <c r="H25" s="13">
        <f t="shared" si="4"/>
        <v>0</v>
      </c>
      <c r="I25" s="153">
        <f t="shared" si="4"/>
        <v>0</v>
      </c>
      <c r="J25" s="161">
        <f t="shared" si="4"/>
        <v>0</v>
      </c>
      <c r="K25" s="49"/>
      <c r="L25" s="9"/>
      <c r="M25" s="10">
        <f>SUM(M21:M24)</f>
        <v>124</v>
      </c>
      <c r="N25" s="11">
        <f>M25/$A$56</f>
        <v>4</v>
      </c>
      <c r="O25" s="44">
        <f>COUNTIF(A21:A24,"F 25")</f>
        <v>0</v>
      </c>
    </row>
    <row r="26" spans="1:15" s="4" customFormat="1" ht="12.75">
      <c r="A26" s="46" t="s">
        <v>68</v>
      </c>
      <c r="B26" s="5"/>
      <c r="C26" s="64"/>
      <c r="D26" s="56"/>
      <c r="E26" s="85"/>
      <c r="F26" s="23"/>
      <c r="G26" s="24"/>
      <c r="H26" s="24"/>
      <c r="I26" s="151"/>
      <c r="J26" s="160"/>
      <c r="K26" s="48">
        <v>43101</v>
      </c>
      <c r="L26" s="7">
        <v>43131</v>
      </c>
      <c r="M26" s="8">
        <f>L26-K26+1</f>
        <v>31</v>
      </c>
      <c r="N26" s="9"/>
      <c r="O26" s="42"/>
    </row>
    <row r="27" spans="1:15" s="4" customFormat="1" ht="12.75">
      <c r="A27" s="41" t="s">
        <v>68</v>
      </c>
      <c r="B27" s="6"/>
      <c r="C27" s="62"/>
      <c r="D27" s="56"/>
      <c r="E27" s="93"/>
      <c r="F27" s="23"/>
      <c r="G27" s="23"/>
      <c r="H27" s="23"/>
      <c r="I27" s="146"/>
      <c r="J27" s="155"/>
      <c r="K27" s="48">
        <v>43101</v>
      </c>
      <c r="L27" s="7">
        <v>43131</v>
      </c>
      <c r="M27" s="8">
        <f>L27-K27+1</f>
        <v>31</v>
      </c>
      <c r="N27" s="9"/>
      <c r="O27" s="42"/>
    </row>
    <row r="28" spans="1:15" s="15" customFormat="1" ht="12.75">
      <c r="A28" s="45" t="s">
        <v>68</v>
      </c>
      <c r="B28" s="19"/>
      <c r="C28" s="63"/>
      <c r="D28" s="59"/>
      <c r="E28" s="88"/>
      <c r="F28" s="18"/>
      <c r="G28" s="18"/>
      <c r="H28" s="18"/>
      <c r="I28" s="149"/>
      <c r="J28" s="158"/>
      <c r="K28" s="48">
        <v>43101</v>
      </c>
      <c r="L28" s="7">
        <v>43131</v>
      </c>
      <c r="M28" s="8">
        <f>L28-K28+1</f>
        <v>31</v>
      </c>
      <c r="N28" s="9"/>
      <c r="O28" s="42"/>
    </row>
    <row r="29" spans="1:15" s="17" customFormat="1" ht="12.75">
      <c r="A29" s="46" t="s">
        <v>68</v>
      </c>
      <c r="B29" s="14"/>
      <c r="C29" s="63"/>
      <c r="D29" s="59"/>
      <c r="E29" s="88"/>
      <c r="F29" s="18"/>
      <c r="G29" s="18"/>
      <c r="H29" s="18"/>
      <c r="I29" s="149"/>
      <c r="J29" s="158"/>
      <c r="K29" s="48">
        <v>43101</v>
      </c>
      <c r="L29" s="7">
        <v>43131</v>
      </c>
      <c r="M29" s="8">
        <f>L29-K29+1</f>
        <v>31</v>
      </c>
      <c r="N29" s="9"/>
      <c r="O29" s="42"/>
    </row>
    <row r="30" spans="1:15" s="4" customFormat="1" ht="13.5" customHeight="1">
      <c r="A30" s="176" t="s">
        <v>70</v>
      </c>
      <c r="B30" s="174"/>
      <c r="C30" s="175"/>
      <c r="D30" s="58"/>
      <c r="E30" s="92">
        <f aca="true" t="shared" si="5" ref="E30:J30">SUM(E26:E29)</f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  <c r="I30" s="153">
        <f t="shared" si="5"/>
        <v>0</v>
      </c>
      <c r="J30" s="161">
        <f t="shared" si="5"/>
        <v>0</v>
      </c>
      <c r="K30" s="49"/>
      <c r="L30" s="9"/>
      <c r="M30" s="10">
        <f>SUM(M26:M29)</f>
        <v>124</v>
      </c>
      <c r="N30" s="11">
        <f>M30/$A$56</f>
        <v>4</v>
      </c>
      <c r="O30" s="44">
        <f>COUNTIF(A26:A29,"F 31")</f>
        <v>0</v>
      </c>
    </row>
    <row r="31" spans="1:15" s="17" customFormat="1" ht="12.75">
      <c r="A31" s="45" t="s">
        <v>69</v>
      </c>
      <c r="B31" s="14"/>
      <c r="C31" s="63"/>
      <c r="D31" s="59"/>
      <c r="E31" s="88"/>
      <c r="F31" s="18"/>
      <c r="G31" s="18"/>
      <c r="H31" s="18"/>
      <c r="I31" s="149"/>
      <c r="J31" s="158"/>
      <c r="K31" s="48">
        <v>43101</v>
      </c>
      <c r="L31" s="7">
        <v>43131</v>
      </c>
      <c r="M31" s="8">
        <f>L31-K31+1</f>
        <v>31</v>
      </c>
      <c r="N31" s="9"/>
      <c r="O31" s="42"/>
    </row>
    <row r="32" spans="1:15" s="17" customFormat="1" ht="12.75">
      <c r="A32" s="41" t="s">
        <v>69</v>
      </c>
      <c r="B32" s="14"/>
      <c r="C32" s="63"/>
      <c r="D32" s="59"/>
      <c r="E32" s="91"/>
      <c r="F32" s="16"/>
      <c r="G32" s="16"/>
      <c r="H32" s="16"/>
      <c r="I32" s="152"/>
      <c r="J32" s="155"/>
      <c r="K32" s="48">
        <v>43101</v>
      </c>
      <c r="L32" s="7">
        <v>43131</v>
      </c>
      <c r="M32" s="8">
        <f>L32-K32+1</f>
        <v>31</v>
      </c>
      <c r="N32" s="9"/>
      <c r="O32" s="42"/>
    </row>
    <row r="33" spans="1:15" s="17" customFormat="1" ht="12.75">
      <c r="A33" s="45" t="s">
        <v>69</v>
      </c>
      <c r="B33" s="14"/>
      <c r="C33" s="63"/>
      <c r="D33" s="59"/>
      <c r="E33" s="88"/>
      <c r="F33" s="18"/>
      <c r="G33" s="18"/>
      <c r="H33" s="18"/>
      <c r="I33" s="149"/>
      <c r="J33" s="158"/>
      <c r="K33" s="48">
        <v>43101</v>
      </c>
      <c r="L33" s="7">
        <v>43131</v>
      </c>
      <c r="M33" s="8">
        <f>L33-K33+1</f>
        <v>31</v>
      </c>
      <c r="N33" s="9"/>
      <c r="O33" s="42"/>
    </row>
    <row r="34" spans="1:15" s="4" customFormat="1" ht="12.75">
      <c r="A34" s="41" t="s">
        <v>69</v>
      </c>
      <c r="B34" s="5"/>
      <c r="C34" s="62"/>
      <c r="D34" s="56"/>
      <c r="E34" s="85"/>
      <c r="F34" s="23"/>
      <c r="G34" s="24"/>
      <c r="H34" s="24"/>
      <c r="I34" s="151"/>
      <c r="J34" s="160"/>
      <c r="K34" s="48">
        <v>43101</v>
      </c>
      <c r="L34" s="7">
        <v>43131</v>
      </c>
      <c r="M34" s="8">
        <f>L34-K34+1</f>
        <v>31</v>
      </c>
      <c r="N34" s="9"/>
      <c r="O34" s="42"/>
    </row>
    <row r="35" spans="1:15" s="4" customFormat="1" ht="13.5" customHeight="1">
      <c r="A35" s="173" t="s">
        <v>71</v>
      </c>
      <c r="B35" s="174"/>
      <c r="C35" s="175"/>
      <c r="D35" s="58"/>
      <c r="E35" s="92">
        <f aca="true" t="shared" si="6" ref="E35:J35">SUM(E31:E34)</f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53">
        <f t="shared" si="6"/>
        <v>0</v>
      </c>
      <c r="J35" s="161">
        <f t="shared" si="6"/>
        <v>0</v>
      </c>
      <c r="K35" s="49"/>
      <c r="L35" s="9"/>
      <c r="M35" s="10">
        <f>SUM(M31:M34)</f>
        <v>124</v>
      </c>
      <c r="N35" s="11">
        <f>M35/$A$56</f>
        <v>4</v>
      </c>
      <c r="O35" s="44">
        <f>COUNTIF(A31:A34,"F 32")</f>
        <v>0</v>
      </c>
    </row>
    <row r="36" spans="1:15" s="4" customFormat="1" ht="12.75">
      <c r="A36" s="46" t="s">
        <v>72</v>
      </c>
      <c r="B36" s="6"/>
      <c r="C36" s="62"/>
      <c r="D36" s="57"/>
      <c r="E36" s="90"/>
      <c r="F36" s="20"/>
      <c r="G36" s="20"/>
      <c r="H36" s="20"/>
      <c r="I36" s="147"/>
      <c r="J36" s="156"/>
      <c r="K36" s="48">
        <v>43101</v>
      </c>
      <c r="L36" s="7">
        <v>43131</v>
      </c>
      <c r="M36" s="8">
        <f>L36-K36+1</f>
        <v>31</v>
      </c>
      <c r="N36" s="9"/>
      <c r="O36" s="42"/>
    </row>
    <row r="37" spans="1:15" s="17" customFormat="1" ht="12.75">
      <c r="A37" s="45" t="s">
        <v>72</v>
      </c>
      <c r="B37" s="14"/>
      <c r="C37" s="63"/>
      <c r="D37" s="59"/>
      <c r="E37" s="88"/>
      <c r="F37" s="18"/>
      <c r="G37" s="18"/>
      <c r="H37" s="18"/>
      <c r="I37" s="149"/>
      <c r="J37" s="158"/>
      <c r="K37" s="48">
        <v>43101</v>
      </c>
      <c r="L37" s="7">
        <v>43131</v>
      </c>
      <c r="M37" s="8">
        <f>L37-K37+1</f>
        <v>31</v>
      </c>
      <c r="N37" s="9"/>
      <c r="O37" s="42"/>
    </row>
    <row r="38" spans="1:15" s="17" customFormat="1" ht="12.75">
      <c r="A38" s="46" t="s">
        <v>72</v>
      </c>
      <c r="B38" s="14"/>
      <c r="C38" s="63"/>
      <c r="D38" s="59"/>
      <c r="E38" s="88"/>
      <c r="F38" s="18"/>
      <c r="G38" s="18"/>
      <c r="H38" s="18"/>
      <c r="I38" s="149"/>
      <c r="J38" s="158"/>
      <c r="K38" s="48">
        <v>43101</v>
      </c>
      <c r="L38" s="7">
        <v>43131</v>
      </c>
      <c r="M38" s="8">
        <f>L38-K38+1</f>
        <v>31</v>
      </c>
      <c r="N38" s="9"/>
      <c r="O38" s="42"/>
    </row>
    <row r="39" spans="1:15" s="17" customFormat="1" ht="12.75">
      <c r="A39" s="45" t="s">
        <v>72</v>
      </c>
      <c r="B39" s="14"/>
      <c r="C39" s="63"/>
      <c r="D39" s="59"/>
      <c r="E39" s="88"/>
      <c r="F39" s="18"/>
      <c r="G39" s="18"/>
      <c r="H39" s="18"/>
      <c r="I39" s="149"/>
      <c r="J39" s="158"/>
      <c r="K39" s="48">
        <v>43101</v>
      </c>
      <c r="L39" s="7">
        <v>43131</v>
      </c>
      <c r="M39" s="8">
        <f>L39-K39+1</f>
        <v>31</v>
      </c>
      <c r="N39" s="9"/>
      <c r="O39" s="42"/>
    </row>
    <row r="40" spans="1:15" s="4" customFormat="1" ht="13.5" customHeight="1">
      <c r="A40" s="173" t="s">
        <v>73</v>
      </c>
      <c r="B40" s="174"/>
      <c r="C40" s="175"/>
      <c r="D40" s="58"/>
      <c r="E40" s="92">
        <f aca="true" t="shared" si="7" ref="E40:J40">SUM(E36:E39)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53">
        <f t="shared" si="7"/>
        <v>0</v>
      </c>
      <c r="J40" s="164">
        <f t="shared" si="7"/>
        <v>0</v>
      </c>
      <c r="K40" s="49"/>
      <c r="L40" s="9"/>
      <c r="M40" s="10">
        <f>SUM(M36:M39)</f>
        <v>124</v>
      </c>
      <c r="N40" s="11">
        <f>M40/$A$56</f>
        <v>4</v>
      </c>
      <c r="O40" s="44">
        <f>COUNTIF(A36:A39,"F 33")</f>
        <v>0</v>
      </c>
    </row>
    <row r="41" spans="1:15" s="4" customFormat="1" ht="15.75" thickBot="1">
      <c r="A41" s="182" t="s">
        <v>35</v>
      </c>
      <c r="B41" s="183"/>
      <c r="C41" s="183"/>
      <c r="D41" s="60"/>
      <c r="E41" s="94">
        <f aca="true" t="shared" si="8" ref="E41:J41">E8+E12+E16+E20+E25+E30+E35+E40</f>
        <v>0</v>
      </c>
      <c r="F41" s="81">
        <f t="shared" si="8"/>
        <v>0</v>
      </c>
      <c r="G41" s="81">
        <f t="shared" si="8"/>
        <v>0</v>
      </c>
      <c r="H41" s="81">
        <f t="shared" si="8"/>
        <v>0</v>
      </c>
      <c r="I41" s="162">
        <f t="shared" si="8"/>
        <v>0</v>
      </c>
      <c r="J41" s="163">
        <f t="shared" si="8"/>
        <v>0</v>
      </c>
      <c r="K41" s="82"/>
      <c r="L41" s="83"/>
      <c r="M41" s="81">
        <f>M8+M12+M16+M20+M25+M30+M35+M40</f>
        <v>899</v>
      </c>
      <c r="N41" s="81">
        <f>N8+N12+N16+N20+N25+N30+N35+N40</f>
        <v>29</v>
      </c>
      <c r="O41" s="81">
        <f>O8+O12+O16+O20+O25+O30+O35+O40</f>
        <v>0</v>
      </c>
    </row>
    <row r="42" spans="1:15" s="4" customFormat="1" ht="15.75" thickBot="1">
      <c r="A42" s="186" t="s">
        <v>77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s="17" customFormat="1" ht="12.75">
      <c r="A43" s="43" t="s">
        <v>74</v>
      </c>
      <c r="B43" s="67"/>
      <c r="C43" s="68"/>
      <c r="D43" s="79"/>
      <c r="E43" s="69"/>
      <c r="F43" s="70"/>
      <c r="G43" s="70"/>
      <c r="H43" s="70"/>
      <c r="I43" s="71"/>
      <c r="J43" s="144"/>
      <c r="K43" s="95">
        <v>43101</v>
      </c>
      <c r="L43" s="37">
        <v>43131</v>
      </c>
      <c r="M43" s="38">
        <f>L43-K43+1</f>
        <v>31</v>
      </c>
      <c r="N43" s="39"/>
      <c r="O43" s="40"/>
    </row>
    <row r="44" spans="1:15" s="17" customFormat="1" ht="12.75">
      <c r="A44" s="41" t="s">
        <v>74</v>
      </c>
      <c r="B44" s="14"/>
      <c r="C44" s="63"/>
      <c r="D44" s="78"/>
      <c r="E44" s="50"/>
      <c r="F44" s="16"/>
      <c r="G44" s="16"/>
      <c r="H44" s="16"/>
      <c r="I44" s="51"/>
      <c r="J44" s="143"/>
      <c r="K44" s="96">
        <v>43101</v>
      </c>
      <c r="L44" s="7">
        <v>43131</v>
      </c>
      <c r="M44" s="8">
        <f>L44-K44+1</f>
        <v>31</v>
      </c>
      <c r="N44" s="9"/>
      <c r="O44" s="42"/>
    </row>
    <row r="45" spans="1:15" ht="13.5" customHeight="1">
      <c r="A45" s="173" t="s">
        <v>75</v>
      </c>
      <c r="B45" s="174"/>
      <c r="C45" s="175"/>
      <c r="D45" s="77"/>
      <c r="E45" s="52">
        <f aca="true" t="shared" si="9" ref="E45:J45">SUM(E1:E44)</f>
        <v>0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53">
        <f t="shared" si="9"/>
        <v>0</v>
      </c>
      <c r="J45" s="53">
        <f t="shared" si="9"/>
        <v>0</v>
      </c>
      <c r="K45" s="97"/>
      <c r="L45" s="9"/>
      <c r="M45" s="10">
        <f>SUM(M43:M44)</f>
        <v>62</v>
      </c>
      <c r="N45" s="76">
        <f>M45/$A$56</f>
        <v>2</v>
      </c>
      <c r="O45" s="44">
        <f>COUNTIF(A43:A44,"F 41")</f>
        <v>0</v>
      </c>
    </row>
    <row r="46" spans="1:15" s="17" customFormat="1" ht="12.75">
      <c r="A46" s="43" t="s">
        <v>36</v>
      </c>
      <c r="B46" s="67"/>
      <c r="C46" s="68"/>
      <c r="D46" s="79"/>
      <c r="E46" s="69"/>
      <c r="F46" s="70"/>
      <c r="G46" s="70"/>
      <c r="H46" s="70"/>
      <c r="I46" s="71"/>
      <c r="J46" s="144"/>
      <c r="K46" s="98">
        <v>43101</v>
      </c>
      <c r="L46" s="72">
        <v>43131</v>
      </c>
      <c r="M46" s="73">
        <f>L46-K46+1</f>
        <v>31</v>
      </c>
      <c r="N46" s="74"/>
      <c r="O46" s="75"/>
    </row>
    <row r="47" spans="1:15" s="17" customFormat="1" ht="12.75">
      <c r="A47" s="41" t="s">
        <v>36</v>
      </c>
      <c r="B47" s="14"/>
      <c r="C47" s="63"/>
      <c r="D47" s="78"/>
      <c r="E47" s="50"/>
      <c r="F47" s="16"/>
      <c r="G47" s="16"/>
      <c r="H47" s="16"/>
      <c r="I47" s="51"/>
      <c r="J47" s="143"/>
      <c r="K47" s="96">
        <v>43101</v>
      </c>
      <c r="L47" s="7">
        <v>43131</v>
      </c>
      <c r="M47" s="8">
        <f>L47-K47+1</f>
        <v>31</v>
      </c>
      <c r="N47" s="9"/>
      <c r="O47" s="42"/>
    </row>
    <row r="48" spans="1:15" ht="13.5" customHeight="1">
      <c r="A48" s="173" t="s">
        <v>37</v>
      </c>
      <c r="B48" s="174"/>
      <c r="C48" s="175"/>
      <c r="D48" s="77"/>
      <c r="E48" s="52">
        <f aca="true" t="shared" si="10" ref="E48:J48">SUM(E4:E47)</f>
        <v>0</v>
      </c>
      <c r="F48" s="13">
        <f t="shared" si="10"/>
        <v>0</v>
      </c>
      <c r="G48" s="13">
        <f t="shared" si="10"/>
        <v>0</v>
      </c>
      <c r="H48" s="13">
        <f t="shared" si="10"/>
        <v>0</v>
      </c>
      <c r="I48" s="53">
        <f t="shared" si="10"/>
        <v>0</v>
      </c>
      <c r="J48" s="53">
        <f t="shared" si="10"/>
        <v>0</v>
      </c>
      <c r="K48" s="97"/>
      <c r="L48" s="9"/>
      <c r="M48" s="10">
        <f>SUM(M46:M47)</f>
        <v>62</v>
      </c>
      <c r="N48" s="76">
        <f>M48/$A$56</f>
        <v>2</v>
      </c>
      <c r="O48" s="44">
        <f>COUNTIF(A46:A47,"F … ")</f>
        <v>0</v>
      </c>
    </row>
    <row r="49" spans="1:15" ht="15.75" thickBot="1">
      <c r="A49" s="182" t="s">
        <v>35</v>
      </c>
      <c r="B49" s="183"/>
      <c r="C49" s="183"/>
      <c r="D49" s="80"/>
      <c r="E49" s="122">
        <f aca="true" t="shared" si="11" ref="E49:J49">E45+E48</f>
        <v>0</v>
      </c>
      <c r="F49" s="123">
        <f t="shared" si="11"/>
        <v>0</v>
      </c>
      <c r="G49" s="123">
        <f t="shared" si="11"/>
        <v>0</v>
      </c>
      <c r="H49" s="123">
        <f t="shared" si="11"/>
        <v>0</v>
      </c>
      <c r="I49" s="124">
        <f t="shared" si="11"/>
        <v>0</v>
      </c>
      <c r="J49" s="124">
        <f t="shared" si="11"/>
        <v>0</v>
      </c>
      <c r="K49" s="125"/>
      <c r="L49" s="83"/>
      <c r="M49" s="123">
        <f>M45+M48</f>
        <v>124</v>
      </c>
      <c r="N49" s="123">
        <f>N45+N48</f>
        <v>4</v>
      </c>
      <c r="O49" s="124">
        <f>O45+O48</f>
        <v>0</v>
      </c>
    </row>
    <row r="50" spans="1:15" s="1" customFormat="1" ht="18.75" customHeight="1" thickBot="1">
      <c r="A50" s="194" t="s">
        <v>24</v>
      </c>
      <c r="B50" s="195"/>
      <c r="C50" s="196"/>
      <c r="D50" s="126"/>
      <c r="E50" s="127">
        <f aca="true" t="shared" si="12" ref="E50:J50">E41+E49</f>
        <v>0</v>
      </c>
      <c r="F50" s="127">
        <f t="shared" si="12"/>
        <v>0</v>
      </c>
      <c r="G50" s="127">
        <f t="shared" si="12"/>
        <v>0</v>
      </c>
      <c r="H50" s="127">
        <f t="shared" si="12"/>
        <v>0</v>
      </c>
      <c r="I50" s="128">
        <f t="shared" si="12"/>
        <v>0</v>
      </c>
      <c r="J50" s="128">
        <f t="shared" si="12"/>
        <v>0</v>
      </c>
      <c r="K50" s="189"/>
      <c r="L50" s="190"/>
      <c r="M50" s="129">
        <f>SUM(M41,M49)</f>
        <v>1023</v>
      </c>
      <c r="N50" s="129">
        <f>SUM(N41+N49)</f>
        <v>33</v>
      </c>
      <c r="O50" s="130">
        <f>SUM(O41+O49)</f>
        <v>0</v>
      </c>
    </row>
    <row r="51" spans="1:16" s="1" customFormat="1" ht="12.75" customHeight="1">
      <c r="A51" s="197" t="s">
        <v>31</v>
      </c>
      <c r="B51" s="197"/>
      <c r="C51" s="197"/>
      <c r="D51" s="2"/>
      <c r="E51" s="2"/>
      <c r="F51" s="2"/>
      <c r="G51" s="198"/>
      <c r="H51" s="198"/>
      <c r="I51" s="2"/>
      <c r="J51" s="2"/>
      <c r="K51"/>
      <c r="L51"/>
      <c r="M51"/>
      <c r="N51" s="2"/>
      <c r="P51" s="4"/>
    </row>
    <row r="52" spans="5:16" ht="13.5" thickBot="1">
      <c r="E52" s="3"/>
      <c r="F52" s="3"/>
      <c r="G52" s="3"/>
      <c r="P52" s="15"/>
    </row>
    <row r="53" spans="1:12" ht="12.75" customHeight="1">
      <c r="A53" s="170" t="s">
        <v>76</v>
      </c>
      <c r="B53" s="168" t="s">
        <v>32</v>
      </c>
      <c r="C53" s="168" t="s">
        <v>78</v>
      </c>
      <c r="D53" s="168" t="s">
        <v>33</v>
      </c>
      <c r="H53" s="4"/>
      <c r="L53" s="4"/>
    </row>
    <row r="54" spans="1:12" ht="13.5" customHeight="1">
      <c r="A54" s="171"/>
      <c r="B54" s="169"/>
      <c r="C54" s="169"/>
      <c r="D54" s="169"/>
      <c r="F54" s="192"/>
      <c r="G54" s="192"/>
      <c r="H54" s="192"/>
      <c r="L54" s="4"/>
    </row>
    <row r="55" spans="1:12" ht="12.75">
      <c r="A55" s="172"/>
      <c r="B55" s="169"/>
      <c r="C55" s="169"/>
      <c r="D55" s="169"/>
      <c r="L55" s="4"/>
    </row>
    <row r="56" spans="1:14" ht="13.5" thickBot="1">
      <c r="A56" s="66">
        <v>31</v>
      </c>
      <c r="B56" s="31"/>
      <c r="C56" s="31"/>
      <c r="D56" s="32"/>
      <c r="L56" s="193" t="s">
        <v>18</v>
      </c>
      <c r="M56" s="193"/>
      <c r="N56" s="193"/>
    </row>
    <row r="57" ht="12.75">
      <c r="P57" s="17"/>
    </row>
    <row r="58" ht="12.75">
      <c r="P58" s="4"/>
    </row>
    <row r="59" ht="12.75">
      <c r="P59" s="17"/>
    </row>
    <row r="60" ht="25.5" customHeight="1">
      <c r="P60" s="17"/>
    </row>
    <row r="61" ht="12.75">
      <c r="P61" s="17"/>
    </row>
    <row r="62" ht="12.75">
      <c r="P62" s="4"/>
    </row>
    <row r="63" ht="12.75">
      <c r="P63" s="4"/>
    </row>
    <row r="64" ht="12.75">
      <c r="P64" s="4"/>
    </row>
    <row r="65" ht="12.75">
      <c r="P65" s="17"/>
    </row>
    <row r="66" ht="12.75">
      <c r="P66" s="17"/>
    </row>
    <row r="67" ht="12.75">
      <c r="P67" s="17"/>
    </row>
    <row r="68" ht="12.75">
      <c r="P68" s="4"/>
    </row>
    <row r="69" ht="12.75">
      <c r="P69" s="17"/>
    </row>
    <row r="70" ht="12.75">
      <c r="P70" s="17"/>
    </row>
    <row r="72" ht="12.75">
      <c r="P72" s="1"/>
    </row>
    <row r="73" ht="12.75">
      <c r="P73" s="1"/>
    </row>
    <row r="74" ht="12.75">
      <c r="P74" s="1"/>
    </row>
    <row r="79" ht="12.75">
      <c r="P79" s="1"/>
    </row>
  </sheetData>
  <sheetProtection selectLockedCells="1" selectUnlockedCells="1"/>
  <mergeCells count="28">
    <mergeCell ref="K50:L50"/>
    <mergeCell ref="J1:J2"/>
    <mergeCell ref="F54:H54"/>
    <mergeCell ref="L56:N56"/>
    <mergeCell ref="A50:C50"/>
    <mergeCell ref="A51:C51"/>
    <mergeCell ref="G51:H51"/>
    <mergeCell ref="A20:C20"/>
    <mergeCell ref="C53:C55"/>
    <mergeCell ref="D53:D55"/>
    <mergeCell ref="A1:C1"/>
    <mergeCell ref="D1:D2"/>
    <mergeCell ref="E1:I1"/>
    <mergeCell ref="A41:C41"/>
    <mergeCell ref="A49:C49"/>
    <mergeCell ref="K1:O1"/>
    <mergeCell ref="A25:C25"/>
    <mergeCell ref="A30:C30"/>
    <mergeCell ref="A42:O42"/>
    <mergeCell ref="A35:C35"/>
    <mergeCell ref="B53:B55"/>
    <mergeCell ref="A53:A55"/>
    <mergeCell ref="A8:C8"/>
    <mergeCell ref="A16:C16"/>
    <mergeCell ref="A12:C12"/>
    <mergeCell ref="A45:C45"/>
    <mergeCell ref="A40:C40"/>
    <mergeCell ref="A48:C48"/>
  </mergeCells>
  <printOptions horizontalCentered="1"/>
  <pageMargins left="0.1968503937007874" right="0.2362204724409449" top="0.5905511811023623" bottom="0.1968503937007874" header="0.1968503937007874" footer="0.31496062992125984"/>
  <pageSetup horizontalDpi="300" verticalDpi="300" orientation="landscape" paperSize="9" scale="66" r:id="rId3"/>
  <headerFooter alignWithMargins="0">
    <oddHeader>&amp;C&amp;"Arial,Félkövér"&amp;11 004 SZAKMAI AJÁNLÁS SZENVEDÉLYBETEGEK KÖZÖSSÉGI ELLÁTÁSA
2. SZ. MELLÉKLET Gondozási és eseménynapló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tabSelected="1" view="pageLayout" workbookViewId="0" topLeftCell="A1">
      <selection activeCell="N14" sqref="M14:N14"/>
    </sheetView>
  </sheetViews>
  <sheetFormatPr defaultColWidth="9.140625" defaultRowHeight="12.75"/>
  <sheetData>
    <row r="2" ht="12.75">
      <c r="A2" s="116" t="s">
        <v>38</v>
      </c>
    </row>
    <row r="3" ht="13.5" thickBot="1"/>
    <row r="4" spans="1:14" ht="13.5" thickBot="1">
      <c r="A4" s="109"/>
      <c r="B4" s="110" t="s">
        <v>39</v>
      </c>
      <c r="C4" s="110" t="s">
        <v>40</v>
      </c>
      <c r="D4" s="110" t="s">
        <v>41</v>
      </c>
      <c r="E4" s="110" t="s">
        <v>42</v>
      </c>
      <c r="F4" s="110" t="s">
        <v>43</v>
      </c>
      <c r="G4" s="110" t="s">
        <v>44</v>
      </c>
      <c r="H4" s="110" t="s">
        <v>45</v>
      </c>
      <c r="I4" s="110" t="s">
        <v>46</v>
      </c>
      <c r="J4" s="110" t="s">
        <v>47</v>
      </c>
      <c r="K4" s="110" t="s">
        <v>48</v>
      </c>
      <c r="L4" s="110" t="s">
        <v>49</v>
      </c>
      <c r="M4" s="111" t="s">
        <v>50</v>
      </c>
      <c r="N4" s="118" t="s">
        <v>51</v>
      </c>
    </row>
    <row r="5" spans="1:14" ht="12.75">
      <c r="A5" s="115" t="s">
        <v>58</v>
      </c>
      <c r="B5" s="112">
        <f>hónap!O8</f>
        <v>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17">
        <f>SUM(B5:M5)</f>
        <v>0</v>
      </c>
    </row>
    <row r="6" spans="1:14" ht="12.75">
      <c r="A6" s="105" t="s">
        <v>59</v>
      </c>
      <c r="B6" s="113">
        <f>hónap!O12</f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3"/>
      <c r="N6" s="105">
        <f aca="true" t="shared" si="0" ref="N6:N15">SUM(B6:M6)</f>
        <v>0</v>
      </c>
    </row>
    <row r="7" spans="1:14" ht="12.75">
      <c r="A7" s="105" t="s">
        <v>60</v>
      </c>
      <c r="B7" s="113">
        <f>hónap!O16</f>
        <v>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3"/>
      <c r="N7" s="105">
        <f t="shared" si="0"/>
        <v>0</v>
      </c>
    </row>
    <row r="8" spans="1:14" ht="12.75">
      <c r="A8" s="105" t="s">
        <v>61</v>
      </c>
      <c r="B8" s="113">
        <f>hónap!O20</f>
        <v>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103"/>
      <c r="N8" s="105">
        <f t="shared" si="0"/>
        <v>0</v>
      </c>
    </row>
    <row r="9" spans="1:14" ht="12.75">
      <c r="A9" s="105" t="s">
        <v>66</v>
      </c>
      <c r="B9" s="113">
        <f>hónap!O25</f>
        <v>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3"/>
      <c r="N9" s="105">
        <f t="shared" si="0"/>
        <v>0</v>
      </c>
    </row>
    <row r="10" spans="1:14" ht="12.75">
      <c r="A10" s="105" t="s">
        <v>68</v>
      </c>
      <c r="B10" s="113">
        <f>hónap!O30</f>
        <v>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3"/>
      <c r="N10" s="105">
        <f t="shared" si="0"/>
        <v>0</v>
      </c>
    </row>
    <row r="11" spans="1:14" ht="12.75">
      <c r="A11" s="105" t="s">
        <v>69</v>
      </c>
      <c r="B11" s="113">
        <f>hónap!O35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3"/>
      <c r="N11" s="105">
        <f t="shared" si="0"/>
        <v>0</v>
      </c>
    </row>
    <row r="12" spans="1:14" ht="12.75">
      <c r="A12" s="105" t="s">
        <v>72</v>
      </c>
      <c r="B12" s="113">
        <f>hónap!O40</f>
        <v>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3"/>
      <c r="N12" s="105">
        <f t="shared" si="0"/>
        <v>0</v>
      </c>
    </row>
    <row r="13" spans="1:14" ht="12.75">
      <c r="A13" s="105" t="s">
        <v>74</v>
      </c>
      <c r="B13" s="113">
        <f>hónap!O45</f>
        <v>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3"/>
      <c r="N13" s="105">
        <f t="shared" si="0"/>
        <v>0</v>
      </c>
    </row>
    <row r="14" spans="1:14" ht="13.5" thickBot="1">
      <c r="A14" s="106" t="s">
        <v>36</v>
      </c>
      <c r="B14" s="114">
        <f>hónap!O48</f>
        <v>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4"/>
      <c r="N14" s="106">
        <f t="shared" si="0"/>
        <v>0</v>
      </c>
    </row>
    <row r="15" spans="1:14" ht="13.5" thickBot="1">
      <c r="A15" s="121" t="s">
        <v>51</v>
      </c>
      <c r="B15" s="120">
        <f>SUM(B5:B14)</f>
        <v>0</v>
      </c>
      <c r="C15" s="120">
        <f aca="true" t="shared" si="1" ref="C15:M15">SUM(C5:C14)</f>
        <v>0</v>
      </c>
      <c r="D15" s="120">
        <f t="shared" si="1"/>
        <v>0</v>
      </c>
      <c r="E15" s="120">
        <f t="shared" si="1"/>
        <v>0</v>
      </c>
      <c r="F15" s="120">
        <f t="shared" si="1"/>
        <v>0</v>
      </c>
      <c r="G15" s="120">
        <f t="shared" si="1"/>
        <v>0</v>
      </c>
      <c r="H15" s="120">
        <f t="shared" si="1"/>
        <v>0</v>
      </c>
      <c r="I15" s="120">
        <f t="shared" si="1"/>
        <v>0</v>
      </c>
      <c r="J15" s="120">
        <f t="shared" si="1"/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19">
        <f t="shared" si="0"/>
        <v>0</v>
      </c>
    </row>
    <row r="17" ht="13.5" thickBot="1">
      <c r="A17" s="131" t="s">
        <v>52</v>
      </c>
    </row>
    <row r="18" spans="1:14" ht="13.5" thickBot="1">
      <c r="A18" s="109"/>
      <c r="B18" s="110" t="s">
        <v>39</v>
      </c>
      <c r="C18" s="110" t="s">
        <v>40</v>
      </c>
      <c r="D18" s="110" t="s">
        <v>41</v>
      </c>
      <c r="E18" s="110" t="s">
        <v>42</v>
      </c>
      <c r="F18" s="110" t="s">
        <v>43</v>
      </c>
      <c r="G18" s="110" t="s">
        <v>44</v>
      </c>
      <c r="H18" s="110" t="s">
        <v>45</v>
      </c>
      <c r="I18" s="110" t="s">
        <v>46</v>
      </c>
      <c r="J18" s="110" t="s">
        <v>47</v>
      </c>
      <c r="K18" s="110" t="s">
        <v>48</v>
      </c>
      <c r="L18" s="110" t="s">
        <v>49</v>
      </c>
      <c r="M18" s="111" t="s">
        <v>50</v>
      </c>
      <c r="N18" s="118" t="s">
        <v>51</v>
      </c>
    </row>
    <row r="19" spans="1:14" ht="12.75">
      <c r="A19" s="115" t="s">
        <v>58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115">
        <f>SUM(B19:M19)</f>
        <v>0</v>
      </c>
    </row>
    <row r="20" spans="1:14" ht="12.75">
      <c r="A20" s="105" t="s">
        <v>59</v>
      </c>
      <c r="B20" s="11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3"/>
      <c r="N20" s="105">
        <f aca="true" t="shared" si="2" ref="N20:N30">SUM(B20:M20)</f>
        <v>0</v>
      </c>
    </row>
    <row r="21" spans="1:14" ht="12.75">
      <c r="A21" s="105" t="s">
        <v>60</v>
      </c>
      <c r="B21" s="113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3"/>
      <c r="N21" s="105">
        <f t="shared" si="2"/>
        <v>0</v>
      </c>
    </row>
    <row r="22" spans="1:14" ht="12.75">
      <c r="A22" s="105" t="s">
        <v>61</v>
      </c>
      <c r="B22" s="113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3"/>
      <c r="N22" s="105">
        <f t="shared" si="2"/>
        <v>0</v>
      </c>
    </row>
    <row r="23" spans="1:14" ht="12.75">
      <c r="A23" s="105" t="s">
        <v>66</v>
      </c>
      <c r="B23" s="11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3"/>
      <c r="N23" s="105">
        <f t="shared" si="2"/>
        <v>0</v>
      </c>
    </row>
    <row r="24" spans="1:14" ht="12.75">
      <c r="A24" s="105" t="s">
        <v>68</v>
      </c>
      <c r="B24" s="113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3"/>
      <c r="N24" s="105">
        <f t="shared" si="2"/>
        <v>0</v>
      </c>
    </row>
    <row r="25" spans="1:14" ht="12.75">
      <c r="A25" s="105" t="s">
        <v>69</v>
      </c>
      <c r="B25" s="11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3"/>
      <c r="N25" s="105">
        <f t="shared" si="2"/>
        <v>0</v>
      </c>
    </row>
    <row r="26" spans="1:14" ht="13.5" thickBot="1">
      <c r="A26" s="106" t="s">
        <v>72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06">
        <f t="shared" si="2"/>
        <v>0</v>
      </c>
    </row>
    <row r="27" spans="1:14" ht="13.5" thickBot="1">
      <c r="A27" s="119" t="s">
        <v>53</v>
      </c>
      <c r="B27" s="138">
        <f aca="true" t="shared" si="3" ref="B27:N27">SUM(B23)</f>
        <v>0</v>
      </c>
      <c r="C27" s="138">
        <f t="shared" si="3"/>
        <v>0</v>
      </c>
      <c r="D27" s="138">
        <f t="shared" si="3"/>
        <v>0</v>
      </c>
      <c r="E27" s="138">
        <f t="shared" si="3"/>
        <v>0</v>
      </c>
      <c r="F27" s="138">
        <f t="shared" si="3"/>
        <v>0</v>
      </c>
      <c r="G27" s="138">
        <f t="shared" si="3"/>
        <v>0</v>
      </c>
      <c r="H27" s="138">
        <f t="shared" si="3"/>
        <v>0</v>
      </c>
      <c r="I27" s="138">
        <f t="shared" si="3"/>
        <v>0</v>
      </c>
      <c r="J27" s="138">
        <f t="shared" si="3"/>
        <v>0</v>
      </c>
      <c r="K27" s="138">
        <f t="shared" si="3"/>
        <v>0</v>
      </c>
      <c r="L27" s="138">
        <f t="shared" si="3"/>
        <v>0</v>
      </c>
      <c r="M27" s="138">
        <f t="shared" si="3"/>
        <v>0</v>
      </c>
      <c r="N27" s="139">
        <f t="shared" si="3"/>
        <v>0</v>
      </c>
    </row>
    <row r="28" spans="1:14" ht="12.75">
      <c r="A28" s="199" t="s">
        <v>79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1:14" ht="12.75">
      <c r="A29" s="105" t="s">
        <v>74</v>
      </c>
      <c r="B29" s="113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3"/>
      <c r="N29" s="105">
        <f t="shared" si="2"/>
        <v>0</v>
      </c>
    </row>
    <row r="30" spans="1:14" ht="13.5" thickBot="1">
      <c r="A30" s="140" t="s">
        <v>36</v>
      </c>
      <c r="B30" s="114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4"/>
      <c r="N30" s="140">
        <f t="shared" si="2"/>
        <v>0</v>
      </c>
    </row>
    <row r="31" spans="1:14" ht="13.5" thickBot="1">
      <c r="A31" s="119" t="s">
        <v>53</v>
      </c>
      <c r="B31" s="138">
        <f aca="true" t="shared" si="4" ref="B31:M31">SUM(B29)</f>
        <v>0</v>
      </c>
      <c r="C31" s="138">
        <f t="shared" si="4"/>
        <v>0</v>
      </c>
      <c r="D31" s="138">
        <f t="shared" si="4"/>
        <v>0</v>
      </c>
      <c r="E31" s="138">
        <f t="shared" si="4"/>
        <v>0</v>
      </c>
      <c r="F31" s="138">
        <f t="shared" si="4"/>
        <v>0</v>
      </c>
      <c r="G31" s="138">
        <f t="shared" si="4"/>
        <v>0</v>
      </c>
      <c r="H31" s="138">
        <f t="shared" si="4"/>
        <v>0</v>
      </c>
      <c r="I31" s="138">
        <f t="shared" si="4"/>
        <v>0</v>
      </c>
      <c r="J31" s="138">
        <f t="shared" si="4"/>
        <v>0</v>
      </c>
      <c r="K31" s="138">
        <f t="shared" si="4"/>
        <v>0</v>
      </c>
      <c r="L31" s="138">
        <f t="shared" si="4"/>
        <v>0</v>
      </c>
      <c r="M31" s="138">
        <f t="shared" si="4"/>
        <v>0</v>
      </c>
      <c r="N31" s="119">
        <f>SUM(B31:M31)</f>
        <v>0</v>
      </c>
    </row>
    <row r="32" spans="1:14" ht="13.5" thickBot="1">
      <c r="A32" s="121" t="s">
        <v>51</v>
      </c>
      <c r="B32" s="120">
        <f>B31+B27</f>
        <v>0</v>
      </c>
      <c r="C32" s="120">
        <f aca="true" t="shared" si="5" ref="C32:N32">C31+C27</f>
        <v>0</v>
      </c>
      <c r="D32" s="120">
        <f t="shared" si="5"/>
        <v>0</v>
      </c>
      <c r="E32" s="120">
        <f t="shared" si="5"/>
        <v>0</v>
      </c>
      <c r="F32" s="120">
        <f t="shared" si="5"/>
        <v>0</v>
      </c>
      <c r="G32" s="120">
        <f t="shared" si="5"/>
        <v>0</v>
      </c>
      <c r="H32" s="120">
        <f t="shared" si="5"/>
        <v>0</v>
      </c>
      <c r="I32" s="120">
        <f t="shared" si="5"/>
        <v>0</v>
      </c>
      <c r="J32" s="120">
        <f t="shared" si="5"/>
        <v>0</v>
      </c>
      <c r="K32" s="120">
        <f t="shared" si="5"/>
        <v>0</v>
      </c>
      <c r="L32" s="120">
        <f t="shared" si="5"/>
        <v>0</v>
      </c>
      <c r="M32" s="141">
        <f t="shared" si="5"/>
        <v>0</v>
      </c>
      <c r="N32" s="119">
        <f t="shared" si="5"/>
        <v>0</v>
      </c>
    </row>
    <row r="34" ht="12.75">
      <c r="A34" s="131" t="s">
        <v>57</v>
      </c>
    </row>
    <row r="35" spans="1:14" ht="12.75">
      <c r="A35" s="100"/>
      <c r="B35" s="101" t="s">
        <v>39</v>
      </c>
      <c r="C35" s="101" t="s">
        <v>40</v>
      </c>
      <c r="D35" s="101" t="s">
        <v>41</v>
      </c>
      <c r="E35" s="101" t="s">
        <v>42</v>
      </c>
      <c r="F35" s="101" t="s">
        <v>43</v>
      </c>
      <c r="G35" s="101" t="s">
        <v>44</v>
      </c>
      <c r="H35" s="101" t="s">
        <v>45</v>
      </c>
      <c r="I35" s="101" t="s">
        <v>46</v>
      </c>
      <c r="J35" s="101" t="s">
        <v>47</v>
      </c>
      <c r="K35" s="101" t="s">
        <v>48</v>
      </c>
      <c r="L35" s="101" t="s">
        <v>49</v>
      </c>
      <c r="M35" s="101" t="s">
        <v>50</v>
      </c>
      <c r="N35" s="101" t="s">
        <v>51</v>
      </c>
    </row>
    <row r="36" spans="1:14" ht="12.75">
      <c r="A36" s="99"/>
      <c r="B36" s="142">
        <f>hónap!K50</f>
        <v>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</sheetData>
  <sheetProtection/>
  <mergeCells count="1">
    <mergeCell ref="A28:N28"/>
  </mergeCells>
  <printOptions/>
  <pageMargins left="0.7" right="0.7" top="0.47" bottom="0.5" header="0.3" footer="0.3"/>
  <pageSetup horizontalDpi="600" verticalDpi="600" orientation="landscape" paperSize="9" r:id="rId1"/>
  <headerFooter>
    <oddHeader>&amp;C 004 SZAKMAI AJÁNLÁS SZENVEDÉLYBETEGEK KÖZÖSSÉGI ELLÁTÁSA
2. SZ. MELLÉKLET Gondozási és eseménynapló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Tamás</cp:lastModifiedBy>
  <cp:lastPrinted>2017-12-18T17:50:46Z</cp:lastPrinted>
  <dcterms:created xsi:type="dcterms:W3CDTF">2010-10-08T14:10:42Z</dcterms:created>
  <dcterms:modified xsi:type="dcterms:W3CDTF">2018-05-07T11:43:33Z</dcterms:modified>
  <cp:category/>
  <cp:version/>
  <cp:contentType/>
  <cp:contentStatus/>
</cp:coreProperties>
</file>